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São João da Paraiba\"/>
    </mc:Choice>
  </mc:AlternateContent>
  <xr:revisionPtr revIDLastSave="0" documentId="13_ncr:1_{AE7AAD3E-440C-4F14-8B3B-EDFA07DB9BBE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SÃO JOAO DA PARAIBA" sheetId="3" r:id="rId1"/>
  </sheets>
  <definedNames>
    <definedName name="_xlnm.Print_Area" localSheetId="0">'SÃO JOAO DA PARAIBA'!$A$3:$M$37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K33" i="3"/>
  <c r="M33" i="3"/>
  <c r="K20" i="3" l="1"/>
  <c r="M20" i="3" s="1"/>
  <c r="K19" i="3"/>
  <c r="M19" i="3" s="1"/>
  <c r="K21" i="3"/>
  <c r="M21" i="3" s="1"/>
  <c r="K18" i="3"/>
  <c r="M18" i="3" s="1"/>
  <c r="J25" i="3"/>
  <c r="K25" i="3" s="1"/>
  <c r="M25" i="3" s="1"/>
  <c r="J24" i="3"/>
  <c r="D41" i="3"/>
  <c r="D40" i="3"/>
  <c r="J16" i="3"/>
  <c r="J15" i="3"/>
  <c r="J14" i="3"/>
  <c r="J13" i="3"/>
  <c r="F13" i="3"/>
  <c r="H13" i="3" s="1"/>
  <c r="H24" i="3"/>
  <c r="F22" i="3"/>
  <c r="H22" i="3" s="1"/>
  <c r="K22" i="3" s="1"/>
  <c r="M22" i="3" s="1"/>
  <c r="H21" i="3"/>
  <c r="H20" i="3"/>
  <c r="H19" i="3"/>
  <c r="H18" i="3"/>
  <c r="F16" i="3"/>
  <c r="H16" i="3" s="1"/>
  <c r="K16" i="3" s="1"/>
  <c r="M16" i="3" s="1"/>
  <c r="F15" i="3"/>
  <c r="H15" i="3" s="1"/>
  <c r="F14" i="3"/>
  <c r="H14" i="3" s="1"/>
  <c r="F28" i="3"/>
  <c r="H28" i="3" s="1"/>
  <c r="J28" i="3"/>
  <c r="H29" i="3"/>
  <c r="J29" i="3"/>
  <c r="H30" i="3"/>
  <c r="J30" i="3"/>
  <c r="H31" i="3"/>
  <c r="J31" i="3"/>
  <c r="J32" i="3"/>
  <c r="K32" i="3" s="1"/>
  <c r="M32" i="3" s="1"/>
  <c r="K13" i="3" l="1"/>
  <c r="M13" i="3" s="1"/>
  <c r="K15" i="3"/>
  <c r="M15" i="3" s="1"/>
  <c r="K14" i="3"/>
  <c r="K24" i="3"/>
  <c r="M24" i="3" s="1"/>
  <c r="K31" i="3"/>
  <c r="M31" i="3" s="1"/>
  <c r="K29" i="3"/>
  <c r="M29" i="3" s="1"/>
  <c r="K28" i="3"/>
  <c r="M28" i="3" s="1"/>
  <c r="K30" i="3"/>
  <c r="M30" i="3" s="1"/>
  <c r="M14" i="3" l="1"/>
</calcChain>
</file>

<file path=xl/sharedStrings.xml><?xml version="1.0" encoding="utf-8"?>
<sst xmlns="http://schemas.openxmlformats.org/spreadsheetml/2006/main" count="72" uniqueCount="55">
  <si>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</si>
  <si>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</si>
  <si>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</si>
  <si>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</si>
  <si>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</si>
  <si>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</si>
  <si>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</si>
  <si>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</si>
  <si>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</si>
  <si>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</si>
  <si>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Definir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</si>
  <si>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</si>
  <si>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</si>
  <si>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</si>
  <si>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</si>
  <si>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</si>
  <si>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</si>
  <si>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</si>
  <si>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</si>
  <si>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</si>
  <si>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</si>
  <si>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</si>
  <si>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</si>
  <si>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</si>
  <si>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São Joao da Paraiba</t>
  </si>
  <si>
    <t>SÃO JOÃO DA PARAIBA</t>
  </si>
  <si>
    <t>Programetes de 60" com vinheta de Ass. 05" - BREAK</t>
  </si>
  <si>
    <t>Boletins informativos de 03',vinheta de Ass. 05" - CONTEÚDO</t>
  </si>
  <si>
    <t>Mídia de apoio rotativo de 30"</t>
  </si>
  <si>
    <t>Flashes ao vivo de 60", ass. 05" - ARENA EVENTO</t>
  </si>
  <si>
    <t>Tabela de Preços: Outubro 2025</t>
  </si>
  <si>
    <t>Chamadas para o programa 1, de 30", ass. 05"</t>
  </si>
  <si>
    <t>Chamadas para o programa 2, de 30", ass. 05"</t>
  </si>
  <si>
    <t>Chamadas para o programa 3, de 30", ass. 05"</t>
  </si>
  <si>
    <t>Chamadas para o programa 4, de 30", ass. 05"</t>
  </si>
  <si>
    <t>det.</t>
  </si>
  <si>
    <t>Vinheta de abertura, ass. 05"</t>
  </si>
  <si>
    <t>Comercial de 30" no break</t>
  </si>
  <si>
    <t>Insert de marca</t>
  </si>
  <si>
    <t>Vinheta de encerramento, ass 05"</t>
  </si>
  <si>
    <t>Chamadas de agradecimento de 30", ass. 05"</t>
  </si>
  <si>
    <t xml:space="preserve">Entrega Digital
</t>
  </si>
  <si>
    <t>Stories divulgando produto ou serviço da marca</t>
  </si>
  <si>
    <t>Postagem no feed com agradecimento e menção aos parceiros</t>
  </si>
  <si>
    <t>MÍDIA DE CONTEÚDO - SÃO JOÃO DA PARAÍBA</t>
  </si>
  <si>
    <t>PROGRAMAS ESPECIAIS CAMINHOS DO FORRÓ - SÃO JOÃO DA PARAÍBA</t>
  </si>
  <si>
    <t>Programa CAMINHOS DO FORRÓ</t>
  </si>
  <si>
    <t>Tabela digital</t>
  </si>
  <si>
    <t>Stories - Instagram</t>
  </si>
  <si>
    <t>Feed - Instagram</t>
  </si>
  <si>
    <t>Horário do Correio Verdade:</t>
  </si>
  <si>
    <t>02, 09, 16 E 23/05</t>
  </si>
  <si>
    <t>SÃO JOÃO DA PARAIBA - Período do projeto 28/04 à  01/07/2026 - TOTAL: 65 dias</t>
  </si>
  <si>
    <t>Chamadas institucionais de envolvimento de 30", ass. 05"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</si>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</sst>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C0C0C"/>
      <name val="Calibri"/>
      <family val="2"/>
    </font>
    <font>
      <sz val="14"/>
      <name val="Calibri"/>
      <family val="2"/>
      <scheme val="minor"/>
    </font>
    <font>
      <b/>
      <sz val="22"/>
      <color rgb="FF0C0C0C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A5A5A5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A5A5A5"/>
      </bottom>
      <diagonal/>
    </border>
    <border>
      <left/>
      <right/>
      <top style="thin">
        <color indexed="64"/>
      </top>
      <bottom style="thin">
        <color rgb="FFA5A5A5"/>
      </bottom>
      <diagonal/>
    </border>
    <border>
      <left/>
      <right style="thin">
        <color indexed="64"/>
      </right>
      <top style="thin">
        <color indexed="64"/>
      </top>
      <bottom style="thin">
        <color rgb="FFA5A5A5"/>
      </bottom>
      <diagonal/>
    </border>
    <border>
      <left style="thin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rgb="FFA5A5A5"/>
      </top>
      <bottom/>
      <diagonal/>
    </border>
    <border>
      <left/>
      <right style="thin">
        <color indexed="64"/>
      </right>
      <top style="thin">
        <color rgb="FFA5A5A5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rgb="FFA5A5A5"/>
      </bottom>
      <diagonal/>
    </border>
    <border>
      <left style="thin">
        <color indexed="64"/>
      </left>
      <right/>
      <top style="thin">
        <color rgb="FFA5A5A5"/>
      </top>
      <bottom style="thin">
        <color indexed="64"/>
      </bottom>
      <diagonal/>
    </border>
    <border>
      <left/>
      <right/>
      <top style="thin">
        <color rgb="FFA5A5A5"/>
      </top>
      <bottom style="thin">
        <color indexed="64"/>
      </bottom>
      <diagonal/>
    </border>
    <border>
      <left/>
      <right style="thin">
        <color rgb="FFA5A5A5"/>
      </right>
      <top style="thin">
        <color rgb="FFA5A5A5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indexed="64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 vertical="center"/>
    </xf>
    <xf numFmtId="9" fontId="3" fillId="3" borderId="1" xfId="3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vertical="center"/>
    </xf>
    <xf numFmtId="164" fontId="9" fillId="0" borderId="2" xfId="0" applyNumberFormat="1" applyFont="1" applyBorder="1" applyAlignment="1">
      <alignment horizontal="left" vertical="center"/>
    </xf>
    <xf numFmtId="0" fontId="10" fillId="0" borderId="0" xfId="0" applyFont="1"/>
    <xf numFmtId="164" fontId="9" fillId="0" borderId="2" xfId="0" applyNumberFormat="1" applyFont="1" applyBorder="1" applyAlignment="1">
      <alignment vertical="center"/>
    </xf>
    <xf numFmtId="164" fontId="9" fillId="4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44" fontId="3" fillId="3" borderId="1" xfId="5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44" fontId="3" fillId="3" borderId="1" xfId="5" applyFont="1" applyFill="1" applyBorder="1" applyAlignment="1">
      <alignment horizontal="center"/>
    </xf>
    <xf numFmtId="44" fontId="3" fillId="3" borderId="0" xfId="5" applyFont="1" applyFill="1" applyBorder="1" applyAlignment="1">
      <alignment horizontal="center" vertical="center"/>
    </xf>
    <xf numFmtId="0" fontId="13" fillId="3" borderId="0" xfId="2" applyFont="1" applyFill="1"/>
    <xf numFmtId="17" fontId="14" fillId="3" borderId="0" xfId="0" applyNumberFormat="1" applyFont="1" applyFill="1"/>
    <xf numFmtId="0" fontId="14" fillId="3" borderId="0" xfId="0" applyFont="1" applyFill="1"/>
    <xf numFmtId="167" fontId="14" fillId="3" borderId="0" xfId="0" applyNumberFormat="1" applyFont="1" applyFill="1"/>
    <xf numFmtId="0" fontId="14" fillId="3" borderId="0" xfId="2" applyFont="1" applyFill="1"/>
    <xf numFmtId="0" fontId="13" fillId="0" borderId="0" xfId="0" applyFont="1"/>
    <xf numFmtId="0" fontId="14" fillId="0" borderId="0" xfId="0" applyFont="1"/>
    <xf numFmtId="164" fontId="9" fillId="4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43" fontId="6" fillId="3" borderId="14" xfId="1" applyFont="1" applyFill="1" applyBorder="1" applyAlignment="1">
      <alignment horizontal="center" vertical="center" wrapText="1"/>
    </xf>
    <xf numFmtId="44" fontId="3" fillId="3" borderId="15" xfId="5" applyFont="1" applyFill="1" applyBorder="1" applyAlignment="1">
      <alignment horizontal="center" vertical="center"/>
    </xf>
    <xf numFmtId="44" fontId="3" fillId="3" borderId="15" xfId="5" applyFont="1" applyFill="1" applyBorder="1" applyAlignment="1">
      <alignment horizontal="center"/>
    </xf>
    <xf numFmtId="164" fontId="9" fillId="4" borderId="16" xfId="0" applyNumberFormat="1" applyFont="1" applyFill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center" vertical="center"/>
    </xf>
    <xf numFmtId="43" fontId="3" fillId="3" borderId="15" xfId="1" applyFont="1" applyFill="1" applyBorder="1" applyAlignment="1">
      <alignment horizontal="center" vertical="center"/>
    </xf>
    <xf numFmtId="43" fontId="6" fillId="3" borderId="18" xfId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366156</xdr:colOff>
      <xdr:row>1</xdr:row>
      <xdr:rowOff>191737</xdr:rowOff>
    </xdr:from>
    <xdr:ext cx="2499507" cy="1401907"/>
    <xdr:pic>
      <xdr:nvPicPr>
        <xdr:cNvPr id="2" name="image1.png">
          <a:extLst>
            <a:ext uri="{FF2B5EF4-FFF2-40B4-BE49-F238E27FC236}">
              <a16:creationId xmlns:a16="http://schemas.microsoft.com/office/drawing/2014/main" id="{ADBFEABE-8AA7-493D-A730-986C1C34E6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56477" y="395844"/>
          <a:ext cx="2499507" cy="140190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F4A-099E-43AD-97DF-4748FA8FA939}">
  <dimension ref="A4:N43"/>
  <sheetViews>
    <sheetView showGridLines="0" tabSelected="1" zoomScale="60" zoomScaleNormal="60" zoomScaleSheetLayoutView="70" workbookViewId="0">
      <selection activeCell="H41" sqref="H41"/>
    </sheetView>
  </sheetViews>
  <sheetFormatPr defaultColWidth="13.42578125" defaultRowHeight="15.75" x14ac:dyDescent="0.25"/>
  <cols>
    <col min="1" max="1" width="24.42578125" style="1" customWidth="1"/>
    <col min="2" max="2" width="25.28515625" style="9" bestFit="1" customWidth="1"/>
    <col min="3" max="3" width="17.85546875" style="9" bestFit="1" customWidth="1"/>
    <col min="4" max="4" width="14.85546875" style="1" bestFit="1" customWidth="1"/>
    <col min="5" max="5" width="63.85546875" style="1" customWidth="1"/>
    <col min="6" max="6" width="14" style="1" customWidth="1"/>
    <col min="7" max="7" width="17.42578125" style="1" customWidth="1"/>
    <col min="8" max="8" width="21" style="6" customWidth="1"/>
    <col min="9" max="9" width="17.7109375" style="6" bestFit="1" customWidth="1"/>
    <col min="10" max="10" width="17.140625" style="1" customWidth="1"/>
    <col min="11" max="11" width="19.140625" style="10" bestFit="1" customWidth="1"/>
    <col min="12" max="12" width="16" style="10" customWidth="1"/>
    <col min="13" max="13" width="17.140625" style="10" customWidth="1"/>
    <col min="14" max="14" width="29.42578125" style="1" customWidth="1"/>
    <col min="15" max="16384" width="13.42578125" style="1"/>
  </cols>
  <sheetData>
    <row r="4" spans="1:13" ht="18.75" x14ac:dyDescent="0.3">
      <c r="A4" s="23" t="s">
        <v>17</v>
      </c>
      <c r="B4" s="24" t="s">
        <v>18</v>
      </c>
      <c r="C4" s="25"/>
      <c r="D4" s="25"/>
    </row>
    <row r="5" spans="1:13" ht="18.75" x14ac:dyDescent="0.3">
      <c r="A5" s="23" t="s">
        <v>19</v>
      </c>
      <c r="B5" s="24" t="s">
        <v>22</v>
      </c>
      <c r="C5" s="25"/>
      <c r="D5" s="25"/>
    </row>
    <row r="6" spans="1:13" ht="18.75" x14ac:dyDescent="0.3">
      <c r="A6" s="23" t="s">
        <v>20</v>
      </c>
      <c r="B6" s="26" t="s">
        <v>24</v>
      </c>
      <c r="C6" s="25"/>
      <c r="D6" s="25"/>
    </row>
    <row r="7" spans="1:13" ht="18.75" x14ac:dyDescent="0.3">
      <c r="A7" s="23" t="s">
        <v>21</v>
      </c>
      <c r="B7" s="26"/>
      <c r="C7" s="25"/>
      <c r="D7" s="25"/>
    </row>
    <row r="10" spans="1:13" ht="28.5" x14ac:dyDescent="0.25">
      <c r="A10" s="46" t="s">
        <v>52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13" s="2" customFormat="1" ht="37.5" x14ac:dyDescent="0.25">
      <c r="A11" s="49" t="s">
        <v>0</v>
      </c>
      <c r="B11" s="28" t="s">
        <v>1</v>
      </c>
      <c r="C11" s="28" t="s">
        <v>2</v>
      </c>
      <c r="D11" s="27" t="s">
        <v>3</v>
      </c>
      <c r="E11" s="28" t="s">
        <v>15</v>
      </c>
      <c r="F11" s="28" t="s">
        <v>4</v>
      </c>
      <c r="G11" s="28" t="s">
        <v>5</v>
      </c>
      <c r="H11" s="28" t="s">
        <v>6</v>
      </c>
      <c r="I11" s="27" t="s">
        <v>7</v>
      </c>
      <c r="J11" s="27" t="s">
        <v>14</v>
      </c>
      <c r="K11" s="27" t="s">
        <v>23</v>
      </c>
      <c r="L11" s="27" t="s">
        <v>16</v>
      </c>
      <c r="M11" s="50" t="s">
        <v>13</v>
      </c>
    </row>
    <row r="12" spans="1:13" s="2" customFormat="1" ht="18.75" x14ac:dyDescent="0.25">
      <c r="A12" s="51" t="s">
        <v>45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52"/>
    </row>
    <row r="13" spans="1:13" s="2" customFormat="1" x14ac:dyDescent="0.25">
      <c r="A13" s="53" t="s">
        <v>45</v>
      </c>
      <c r="B13" s="13">
        <v>46140</v>
      </c>
      <c r="C13" s="14">
        <v>46144</v>
      </c>
      <c r="D13" s="11" t="s">
        <v>9</v>
      </c>
      <c r="E13" s="11" t="s">
        <v>31</v>
      </c>
      <c r="F13" s="15">
        <f t="shared" ref="F13:F16" si="0">(C13-B13)+1</f>
        <v>5</v>
      </c>
      <c r="G13" s="11">
        <v>3</v>
      </c>
      <c r="H13" s="15">
        <f t="shared" ref="H13:H16" si="1">G13*F13</f>
        <v>15</v>
      </c>
      <c r="I13" s="16">
        <v>0.375</v>
      </c>
      <c r="J13" s="17">
        <f>D36</f>
        <v>4810.8</v>
      </c>
      <c r="K13" s="29">
        <f>J13*I13*H13</f>
        <v>27060.750000000004</v>
      </c>
      <c r="L13" s="19">
        <v>0.85</v>
      </c>
      <c r="M13" s="54">
        <f>K13-(K13*L13)</f>
        <v>4059.1125000000029</v>
      </c>
    </row>
    <row r="14" spans="1:13" s="2" customFormat="1" x14ac:dyDescent="0.25">
      <c r="A14" s="53"/>
      <c r="B14" s="13">
        <v>46147</v>
      </c>
      <c r="C14" s="14">
        <v>46151</v>
      </c>
      <c r="D14" s="11" t="s">
        <v>9</v>
      </c>
      <c r="E14" s="11" t="s">
        <v>32</v>
      </c>
      <c r="F14" s="15">
        <f t="shared" si="0"/>
        <v>5</v>
      </c>
      <c r="G14" s="11">
        <v>3</v>
      </c>
      <c r="H14" s="15">
        <f t="shared" si="1"/>
        <v>15</v>
      </c>
      <c r="I14" s="16">
        <v>0.375</v>
      </c>
      <c r="J14" s="17">
        <f>D36</f>
        <v>4810.8</v>
      </c>
      <c r="K14" s="29">
        <f>J14*I14*H14</f>
        <v>27060.750000000004</v>
      </c>
      <c r="L14" s="19">
        <v>0.85</v>
      </c>
      <c r="M14" s="54">
        <f>K14-(K14*L14)</f>
        <v>4059.1125000000029</v>
      </c>
    </row>
    <row r="15" spans="1:13" s="2" customFormat="1" x14ac:dyDescent="0.25">
      <c r="A15" s="53"/>
      <c r="B15" s="13">
        <v>46154</v>
      </c>
      <c r="C15" s="14">
        <v>46158</v>
      </c>
      <c r="D15" s="11" t="s">
        <v>9</v>
      </c>
      <c r="E15" s="11" t="s">
        <v>33</v>
      </c>
      <c r="F15" s="15">
        <f t="shared" si="0"/>
        <v>5</v>
      </c>
      <c r="G15" s="11">
        <v>3</v>
      </c>
      <c r="H15" s="15">
        <f t="shared" si="1"/>
        <v>15</v>
      </c>
      <c r="I15" s="16">
        <v>0.375</v>
      </c>
      <c r="J15" s="17">
        <f>D36</f>
        <v>4810.8</v>
      </c>
      <c r="K15" s="29">
        <f>J15*I15*H15</f>
        <v>27060.750000000004</v>
      </c>
      <c r="L15" s="19">
        <v>0.85</v>
      </c>
      <c r="M15" s="54">
        <f>K15-(K15*L15)</f>
        <v>4059.1125000000029</v>
      </c>
    </row>
    <row r="16" spans="1:13" s="2" customFormat="1" x14ac:dyDescent="0.25">
      <c r="A16" s="53"/>
      <c r="B16" s="13">
        <v>46161</v>
      </c>
      <c r="C16" s="14">
        <v>46165</v>
      </c>
      <c r="D16" s="11" t="s">
        <v>9</v>
      </c>
      <c r="E16" s="11" t="s">
        <v>34</v>
      </c>
      <c r="F16" s="15">
        <f t="shared" si="0"/>
        <v>5</v>
      </c>
      <c r="G16" s="11">
        <v>3</v>
      </c>
      <c r="H16" s="15">
        <f t="shared" si="1"/>
        <v>15</v>
      </c>
      <c r="I16" s="16">
        <v>0.375</v>
      </c>
      <c r="J16" s="17">
        <f>D36</f>
        <v>4810.8</v>
      </c>
      <c r="K16" s="29">
        <f>J16*I16*H16</f>
        <v>27060.750000000004</v>
      </c>
      <c r="L16" s="19">
        <v>0.85</v>
      </c>
      <c r="M16" s="54">
        <f>K16-(K16*L16)</f>
        <v>4059.1125000000029</v>
      </c>
    </row>
    <row r="17" spans="1:13" s="2" customFormat="1" ht="18.75" x14ac:dyDescent="0.3">
      <c r="A17" s="53"/>
      <c r="B17" s="12"/>
      <c r="C17" s="14"/>
      <c r="D17" s="12"/>
      <c r="E17" s="30" t="s">
        <v>46</v>
      </c>
      <c r="F17" s="12"/>
      <c r="G17" s="12"/>
      <c r="H17" s="20"/>
      <c r="I17" s="21"/>
      <c r="J17" s="31"/>
      <c r="K17" s="32"/>
      <c r="L17" s="19"/>
      <c r="M17" s="55"/>
    </row>
    <row r="18" spans="1:13" s="2" customFormat="1" x14ac:dyDescent="0.25">
      <c r="A18" s="53"/>
      <c r="B18" s="42" t="s">
        <v>51</v>
      </c>
      <c r="C18" s="14"/>
      <c r="D18" s="12" t="s">
        <v>35</v>
      </c>
      <c r="E18" s="12" t="s">
        <v>36</v>
      </c>
      <c r="F18" s="15">
        <v>4</v>
      </c>
      <c r="G18" s="12">
        <v>1</v>
      </c>
      <c r="H18" s="15">
        <f t="shared" ref="H18:H22" si="2">G18*F18</f>
        <v>4</v>
      </c>
      <c r="I18" s="16">
        <v>0.375</v>
      </c>
      <c r="J18" s="17">
        <v>7419</v>
      </c>
      <c r="K18" s="29">
        <f>J18*I18*H18</f>
        <v>11128.5</v>
      </c>
      <c r="L18" s="19">
        <v>0.85</v>
      </c>
      <c r="M18" s="54">
        <f t="shared" ref="M18:M22" si="3">K18-(K18*L18)</f>
        <v>1669.2749999999996</v>
      </c>
    </row>
    <row r="19" spans="1:13" s="2" customFormat="1" x14ac:dyDescent="0.25">
      <c r="A19" s="53"/>
      <c r="B19" s="43"/>
      <c r="C19" s="14"/>
      <c r="D19" s="12" t="s">
        <v>35</v>
      </c>
      <c r="E19" s="12" t="s">
        <v>37</v>
      </c>
      <c r="F19" s="15">
        <v>4</v>
      </c>
      <c r="G19" s="12">
        <v>1</v>
      </c>
      <c r="H19" s="15">
        <f t="shared" si="2"/>
        <v>4</v>
      </c>
      <c r="I19" s="21">
        <v>1</v>
      </c>
      <c r="J19" s="17">
        <v>7419</v>
      </c>
      <c r="K19" s="29">
        <f>J19*I19*H19</f>
        <v>29676</v>
      </c>
      <c r="L19" s="19">
        <v>0.85</v>
      </c>
      <c r="M19" s="54">
        <f t="shared" si="3"/>
        <v>4451.4000000000015</v>
      </c>
    </row>
    <row r="20" spans="1:13" s="2" customFormat="1" x14ac:dyDescent="0.25">
      <c r="A20" s="53"/>
      <c r="B20" s="43"/>
      <c r="C20" s="14"/>
      <c r="D20" s="12" t="s">
        <v>35</v>
      </c>
      <c r="E20" s="12" t="s">
        <v>38</v>
      </c>
      <c r="F20" s="15">
        <v>4</v>
      </c>
      <c r="G20" s="12">
        <v>1</v>
      </c>
      <c r="H20" s="15">
        <f t="shared" si="2"/>
        <v>4</v>
      </c>
      <c r="I20" s="21">
        <v>0.4</v>
      </c>
      <c r="J20" s="17">
        <v>7419</v>
      </c>
      <c r="K20" s="29">
        <f t="shared" ref="K20:K25" si="4">J20*I20*H20</f>
        <v>11870.400000000001</v>
      </c>
      <c r="L20" s="19">
        <v>0.85</v>
      </c>
      <c r="M20" s="54">
        <f t="shared" si="3"/>
        <v>1780.5600000000013</v>
      </c>
    </row>
    <row r="21" spans="1:13" s="2" customFormat="1" x14ac:dyDescent="0.25">
      <c r="A21" s="53"/>
      <c r="B21" s="44"/>
      <c r="C21" s="14"/>
      <c r="D21" s="12" t="s">
        <v>35</v>
      </c>
      <c r="E21" s="12" t="s">
        <v>39</v>
      </c>
      <c r="F21" s="15">
        <v>4</v>
      </c>
      <c r="G21" s="12">
        <v>1</v>
      </c>
      <c r="H21" s="15">
        <f t="shared" si="2"/>
        <v>4</v>
      </c>
      <c r="I21" s="16">
        <v>0.375</v>
      </c>
      <c r="J21" s="17">
        <v>7419</v>
      </c>
      <c r="K21" s="29">
        <f t="shared" si="4"/>
        <v>11128.5</v>
      </c>
      <c r="L21" s="19">
        <v>0.85</v>
      </c>
      <c r="M21" s="54">
        <f t="shared" si="3"/>
        <v>1669.2749999999996</v>
      </c>
    </row>
    <row r="22" spans="1:13" s="2" customFormat="1" x14ac:dyDescent="0.25">
      <c r="A22" s="53"/>
      <c r="B22" s="13">
        <v>46167</v>
      </c>
      <c r="C22" s="14">
        <v>46171</v>
      </c>
      <c r="D22" s="12" t="s">
        <v>9</v>
      </c>
      <c r="E22" s="12" t="s">
        <v>40</v>
      </c>
      <c r="F22" s="15">
        <f>(C22-B22)+1</f>
        <v>5</v>
      </c>
      <c r="G22" s="12">
        <v>3</v>
      </c>
      <c r="H22" s="15">
        <f t="shared" si="2"/>
        <v>15</v>
      </c>
      <c r="I22" s="16">
        <v>0.375</v>
      </c>
      <c r="J22" s="17">
        <v>7419</v>
      </c>
      <c r="K22" s="29">
        <f t="shared" si="4"/>
        <v>41731.875</v>
      </c>
      <c r="L22" s="19">
        <v>0.85</v>
      </c>
      <c r="M22" s="54">
        <f t="shared" si="3"/>
        <v>6259.78125</v>
      </c>
    </row>
    <row r="23" spans="1:13" s="2" customFormat="1" ht="18.75" x14ac:dyDescent="0.25">
      <c r="A23" s="53"/>
      <c r="B23" s="14"/>
      <c r="C23" s="14"/>
      <c r="D23" s="12"/>
      <c r="E23" s="27" t="s">
        <v>41</v>
      </c>
      <c r="F23" s="15"/>
      <c r="G23" s="12"/>
      <c r="H23" s="20"/>
      <c r="I23" s="21"/>
      <c r="J23" s="17"/>
      <c r="K23" s="33"/>
      <c r="L23" s="19"/>
      <c r="M23" s="54"/>
    </row>
    <row r="24" spans="1:13" s="2" customFormat="1" x14ac:dyDescent="0.25">
      <c r="A24" s="53"/>
      <c r="B24" s="14"/>
      <c r="C24" s="14"/>
      <c r="D24" s="12" t="s">
        <v>9</v>
      </c>
      <c r="E24" s="12" t="s">
        <v>42</v>
      </c>
      <c r="F24" s="15">
        <v>4</v>
      </c>
      <c r="G24" s="15">
        <v>1</v>
      </c>
      <c r="H24" s="15">
        <f>F24*G24</f>
        <v>4</v>
      </c>
      <c r="I24" s="21">
        <v>1</v>
      </c>
      <c r="J24" s="17">
        <f>D41</f>
        <v>801.80000000000007</v>
      </c>
      <c r="K24" s="29">
        <f t="shared" si="4"/>
        <v>3207.2000000000003</v>
      </c>
      <c r="L24" s="19">
        <v>0.85</v>
      </c>
      <c r="M24" s="54">
        <f t="shared" ref="M24:M25" si="5">K24-(K24*L24)</f>
        <v>481.07999999999993</v>
      </c>
    </row>
    <row r="25" spans="1:13" s="2" customFormat="1" x14ac:dyDescent="0.25">
      <c r="A25" s="53"/>
      <c r="B25" s="14"/>
      <c r="C25" s="14"/>
      <c r="D25" s="12" t="s">
        <v>9</v>
      </c>
      <c r="E25" s="12" t="s">
        <v>43</v>
      </c>
      <c r="F25" s="15">
        <v>4</v>
      </c>
      <c r="G25" s="15">
        <v>1</v>
      </c>
      <c r="H25" s="15">
        <v>4</v>
      </c>
      <c r="I25" s="21">
        <v>1</v>
      </c>
      <c r="J25" s="17">
        <f>D40</f>
        <v>1603.6000000000001</v>
      </c>
      <c r="K25" s="29">
        <f t="shared" si="4"/>
        <v>6414.4000000000005</v>
      </c>
      <c r="L25" s="19">
        <v>0.85</v>
      </c>
      <c r="M25" s="54">
        <f t="shared" si="5"/>
        <v>962.15999999999985</v>
      </c>
    </row>
    <row r="26" spans="1:13" s="2" customFormat="1" ht="49.5" customHeight="1" x14ac:dyDescent="0.25">
      <c r="A26" s="56" t="s">
        <v>44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3" s="2" customFormat="1" ht="12.75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1:13" s="3" customFormat="1" x14ac:dyDescent="0.25">
      <c r="A28" s="53" t="s">
        <v>25</v>
      </c>
      <c r="B28" s="13">
        <v>46140</v>
      </c>
      <c r="C28" s="14">
        <v>46204</v>
      </c>
      <c r="D28" s="12" t="s">
        <v>9</v>
      </c>
      <c r="E28" s="11" t="s">
        <v>53</v>
      </c>
      <c r="F28" s="15">
        <f>(C28-B28)+1</f>
        <v>65</v>
      </c>
      <c r="G28" s="11">
        <v>2</v>
      </c>
      <c r="H28" s="15">
        <f>G28*F28</f>
        <v>130</v>
      </c>
      <c r="I28" s="16">
        <v>0.375</v>
      </c>
      <c r="J28" s="17">
        <f>D36</f>
        <v>4810.8</v>
      </c>
      <c r="K28" s="18">
        <f>J28*I28*H28</f>
        <v>234526.50000000003</v>
      </c>
      <c r="L28" s="19">
        <v>0.85</v>
      </c>
      <c r="M28" s="59">
        <f>K28-(K28*L28)</f>
        <v>35178.975000000006</v>
      </c>
    </row>
    <row r="29" spans="1:13" x14ac:dyDescent="0.25">
      <c r="A29" s="53"/>
      <c r="B29" s="13">
        <v>46174</v>
      </c>
      <c r="C29" s="14">
        <v>46203</v>
      </c>
      <c r="D29" s="12" t="s">
        <v>9</v>
      </c>
      <c r="E29" s="12" t="s">
        <v>26</v>
      </c>
      <c r="F29" s="15">
        <v>30</v>
      </c>
      <c r="G29" s="12">
        <v>3</v>
      </c>
      <c r="H29" s="15">
        <f t="shared" ref="H29:H31" si="6">G29*F29</f>
        <v>90</v>
      </c>
      <c r="I29" s="16">
        <v>0.375</v>
      </c>
      <c r="J29" s="17">
        <f>D36</f>
        <v>4810.8</v>
      </c>
      <c r="K29" s="18">
        <f>J29*I29*H29</f>
        <v>162364.50000000003</v>
      </c>
      <c r="L29" s="19">
        <v>0.85</v>
      </c>
      <c r="M29" s="59">
        <f t="shared" ref="M29:M31" si="7">K29-(K29*L29)</f>
        <v>24354.675000000017</v>
      </c>
    </row>
    <row r="30" spans="1:13" x14ac:dyDescent="0.25">
      <c r="A30" s="53"/>
      <c r="B30" s="13">
        <v>46174</v>
      </c>
      <c r="C30" s="14">
        <v>46203</v>
      </c>
      <c r="D30" s="12" t="s">
        <v>9</v>
      </c>
      <c r="E30" s="12" t="s">
        <v>27</v>
      </c>
      <c r="F30" s="15">
        <v>10</v>
      </c>
      <c r="G30" s="12">
        <v>1</v>
      </c>
      <c r="H30" s="15">
        <f t="shared" si="6"/>
        <v>10</v>
      </c>
      <c r="I30" s="16">
        <v>0.375</v>
      </c>
      <c r="J30" s="17">
        <f>D36</f>
        <v>4810.8</v>
      </c>
      <c r="K30" s="18">
        <f>J30*I30*H30</f>
        <v>18040.5</v>
      </c>
      <c r="L30" s="19">
        <v>0.85</v>
      </c>
      <c r="M30" s="59">
        <f t="shared" si="7"/>
        <v>2706.0750000000007</v>
      </c>
    </row>
    <row r="31" spans="1:13" x14ac:dyDescent="0.25">
      <c r="A31" s="53"/>
      <c r="B31" s="12"/>
      <c r="C31" s="14"/>
      <c r="D31" s="12" t="s">
        <v>9</v>
      </c>
      <c r="E31" s="12" t="s">
        <v>29</v>
      </c>
      <c r="F31" s="15">
        <v>6</v>
      </c>
      <c r="G31" s="12">
        <v>1</v>
      </c>
      <c r="H31" s="15">
        <f t="shared" si="6"/>
        <v>6</v>
      </c>
      <c r="I31" s="16">
        <v>0.375</v>
      </c>
      <c r="J31" s="22">
        <f>D36</f>
        <v>4810.8</v>
      </c>
      <c r="K31" s="18">
        <f t="shared" ref="K31:K32" si="8">J31*I31*H31</f>
        <v>10824.300000000001</v>
      </c>
      <c r="L31" s="19">
        <v>0.85</v>
      </c>
      <c r="M31" s="59">
        <f t="shared" si="7"/>
        <v>1623.6450000000004</v>
      </c>
    </row>
    <row r="32" spans="1:13" x14ac:dyDescent="0.25">
      <c r="A32" s="60"/>
      <c r="B32" s="14" t="s">
        <v>10</v>
      </c>
      <c r="C32" s="14"/>
      <c r="D32" s="12" t="s">
        <v>9</v>
      </c>
      <c r="E32" s="12" t="s">
        <v>28</v>
      </c>
      <c r="F32" s="15"/>
      <c r="G32" s="12" t="s">
        <v>10</v>
      </c>
      <c r="H32" s="20">
        <v>10</v>
      </c>
      <c r="I32" s="21">
        <v>1</v>
      </c>
      <c r="J32" s="17">
        <f>D36</f>
        <v>4810.8</v>
      </c>
      <c r="K32" s="18">
        <f t="shared" si="8"/>
        <v>48108</v>
      </c>
      <c r="L32" s="19">
        <v>0.85</v>
      </c>
      <c r="M32" s="59">
        <f t="shared" ref="M32" si="9">K32-(K32*L32)</f>
        <v>7216.2000000000044</v>
      </c>
    </row>
    <row r="33" spans="1:14" s="5" customFormat="1" ht="18.75" x14ac:dyDescent="0.25">
      <c r="A33" s="61" t="s">
        <v>11</v>
      </c>
      <c r="B33" s="62"/>
      <c r="C33" s="62"/>
      <c r="D33" s="62"/>
      <c r="E33" s="62"/>
      <c r="F33" s="62"/>
      <c r="G33" s="63"/>
      <c r="H33" s="64">
        <f>SUM(H28:H32)</f>
        <v>246</v>
      </c>
      <c r="I33" s="65" t="s">
        <v>8</v>
      </c>
      <c r="J33" s="63"/>
      <c r="K33" s="66">
        <f>SUM(K13:K32)</f>
        <v>697263.67500000005</v>
      </c>
      <c r="L33" s="66"/>
      <c r="M33" s="67">
        <f>SUM(M13:M32)</f>
        <v>104589.55125000005</v>
      </c>
      <c r="N33" s="4"/>
    </row>
    <row r="35" spans="1:14" x14ac:dyDescent="0.25">
      <c r="A35" s="34" t="s">
        <v>30</v>
      </c>
      <c r="B35" s="35"/>
      <c r="C35" s="36"/>
      <c r="D35" s="37"/>
      <c r="I35" s="7"/>
      <c r="K35" s="8"/>
      <c r="L35" s="8"/>
      <c r="M35" s="8"/>
    </row>
    <row r="36" spans="1:14" x14ac:dyDescent="0.25">
      <c r="A36" s="38" t="s">
        <v>12</v>
      </c>
      <c r="B36" s="36"/>
      <c r="C36" s="36"/>
      <c r="D36" s="37">
        <v>4810.8</v>
      </c>
      <c r="I36" s="9"/>
      <c r="J36" s="9"/>
    </row>
    <row r="37" spans="1:14" x14ac:dyDescent="0.25">
      <c r="A37" s="38" t="s">
        <v>50</v>
      </c>
      <c r="B37" s="36"/>
      <c r="C37" s="36"/>
      <c r="D37" s="37">
        <v>7419</v>
      </c>
      <c r="I37" s="9"/>
      <c r="J37" s="9"/>
      <c r="K37" s="9"/>
      <c r="L37" s="9"/>
      <c r="M37" s="9"/>
    </row>
    <row r="38" spans="1:14" x14ac:dyDescent="0.25">
      <c r="A38" s="39"/>
      <c r="B38" s="40"/>
      <c r="C38" s="40"/>
      <c r="D38" s="40"/>
      <c r="F38" s="9"/>
      <c r="G38" s="9"/>
      <c r="H38" s="9"/>
      <c r="I38" s="9"/>
      <c r="J38" s="9"/>
      <c r="K38" s="9"/>
      <c r="L38" s="9"/>
      <c r="M38" s="9"/>
    </row>
    <row r="39" spans="1:14" x14ac:dyDescent="0.25">
      <c r="A39" s="34" t="s">
        <v>47</v>
      </c>
      <c r="B39" s="35"/>
      <c r="C39" s="36"/>
      <c r="D39" s="37"/>
      <c r="F39" s="9"/>
      <c r="G39" s="9"/>
      <c r="H39" s="9"/>
      <c r="I39" s="9"/>
      <c r="J39" s="9"/>
      <c r="K39" s="9"/>
      <c r="L39" s="9"/>
      <c r="M39" s="9"/>
    </row>
    <row r="40" spans="1:14" x14ac:dyDescent="0.25">
      <c r="A40" s="38" t="s">
        <v>49</v>
      </c>
      <c r="B40" s="36"/>
      <c r="C40" s="36"/>
      <c r="D40" s="37">
        <f>D36/3</f>
        <v>1603.6000000000001</v>
      </c>
      <c r="F40" s="9"/>
      <c r="G40" s="9"/>
      <c r="H40" s="9"/>
      <c r="I40" s="9"/>
      <c r="J40" s="9"/>
      <c r="K40" s="9"/>
      <c r="L40" s="9"/>
      <c r="M40" s="9"/>
    </row>
    <row r="41" spans="1:14" x14ac:dyDescent="0.25">
      <c r="A41" s="38" t="s">
        <v>48</v>
      </c>
      <c r="B41" s="36"/>
      <c r="C41" s="36"/>
      <c r="D41" s="37">
        <f>D40/2</f>
        <v>801.80000000000007</v>
      </c>
      <c r="E41" s="9"/>
      <c r="F41" s="9"/>
      <c r="G41" s="9"/>
      <c r="H41" s="9"/>
      <c r="I41" s="9"/>
      <c r="J41" s="9"/>
      <c r="K41" s="9"/>
      <c r="L41" s="9"/>
      <c r="M41" s="9"/>
    </row>
    <row r="42" spans="1:14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4" x14ac:dyDescent="0.25">
      <c r="A43" s="45" t="s">
        <v>54</v>
      </c>
      <c r="E43" s="9"/>
      <c r="F43" s="9"/>
      <c r="G43" s="9" t="s">
        <v>8</v>
      </c>
      <c r="H43" s="9"/>
      <c r="I43" s="9"/>
      <c r="J43" s="9"/>
    </row>
  </sheetData>
  <mergeCells count="8">
    <mergeCell ref="A10:M10"/>
    <mergeCell ref="A33:G33"/>
    <mergeCell ref="I33:J33"/>
    <mergeCell ref="A26:M27"/>
    <mergeCell ref="A12:M12"/>
    <mergeCell ref="A13:A25"/>
    <mergeCell ref="B18:B21"/>
    <mergeCell ref="A28:A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SÃO JOAO DA PARAIBA</vt:lpstr>
      <vt:lpstr>'SÃO JOAO DA PARAIBA'!Area_de_impressao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2025-04-24T22:13:39Z</cp:lastPrinted>
  <dcterms:created xsi:type="dcterms:W3CDTF">2023-11-09T20:39:47Z</dcterms:created>
  <dcterms:modified xsi:type="dcterms:W3CDTF">2025-12-10T14:28:49Z</dcterms:modified>
</cp:coreProperties>
</file>